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<sst xmlns="http://schemas.openxmlformats.org/spreadsheetml/2006/main" count="17" uniqueCount="14">
  <si>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Quadrant Elevation Angle, deg</t>
  </si>
  <si>
    <t>From SKYAERO  QE = 90º</t>
  </si>
  <si>
    <t>from SKYAERO  zero wind</t>
  </si>
  <si>
    <t>from Flt Ops</t>
  </si>
  <si>
    <t>Impact Point Range, ft</t>
  </si>
  <si>
    <t>dQE/dRange, deg/ft</t>
  </si>
  <si>
    <t>Desired Range to Impact Pointt, ft</t>
  </si>
  <si>
    <t>In-Plane Component of Wind-Induced Impact Displacement, ft</t>
  </si>
  <si>
    <t>Cross-Plane Component of Wind-Induced Impact Displacement, ft</t>
  </si>
  <si>
    <t>In-Plane Launcher Quadrant Elevation Angle Setting, deg</t>
  </si>
  <si>
    <t>Cross-Plane Launcher Quadrant Elevation Angle Setting, deg</t>
  </si>
  <si>
    <t>Total Launcher Azimuth, deg</t>
  </si>
  <si>
    <t>Desired Impact Point Azimuth, deg</t>
  </si>
  <si>
    <t>Total Launcher Quadrant Elevation, 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</si>
</sst>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/>
    </xf>
    <xf numFmtId="0" fontId="0" fillId="6" borderId="1" xfId="0" applyFill="1" applyBorder="1" applyAlignment="1">
      <alignment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12"/>
  <sheetViews>
    <sheetView tabSelected="1" workbookViewId="0" topLeftCell="A1">
      <selection activeCell="J6" sqref="J6"/>
    </sheetView>
  </sheetViews>
  <sheetFormatPr defaultColWidth="9.140625" defaultRowHeight="12.75"/>
  <cols>
    <col min="2" max="2" width="14.8515625" style="0" customWidth="1"/>
    <col min="3" max="3" width="15.140625" style="0" customWidth="1"/>
    <col min="4" max="4" width="14.28125" style="0" customWidth="1"/>
    <col min="5" max="5" width="14.00390625" style="0" customWidth="1"/>
    <col min="6" max="6" width="12.28125" style="0" customWidth="1"/>
    <col min="7" max="7" width="11.7109375" style="0" customWidth="1"/>
    <col min="8" max="8" width="11.8515625" style="0" customWidth="1"/>
    <col min="9" max="9" width="11.28125" style="0" customWidth="1"/>
    <col min="10" max="10" width="13.421875" style="0" customWidth="1"/>
    <col min="11" max="11" width="10.7109375" style="0" customWidth="1"/>
    <col min="12" max="12" width="13.7109375" style="0" customWidth="1"/>
    <col min="13" max="13" width="10.8515625" style="0" customWidth="1"/>
    <col min="14" max="14" width="11.7109375" style="0" customWidth="1"/>
    <col min="15" max="15" width="11.421875" style="0" customWidth="1"/>
    <col min="16" max="16" width="15.7109375" style="0" customWidth="1"/>
    <col min="17" max="17" width="17.00390625" style="0" customWidth="1"/>
    <col min="18" max="18" width="16.421875" style="0" customWidth="1"/>
  </cols>
  <sheetData>
    <row r="2" ht="12.75" customHeight="1"/>
    <row r="3" ht="12.75" customHeight="1"/>
    <row r="4" spans="2:9" ht="24" customHeight="1">
      <c r="B4" s="3" t="s">
        <v>1</v>
      </c>
      <c r="C4" s="3" t="s">
        <v>1</v>
      </c>
      <c r="D4" s="3" t="s">
        <v>2</v>
      </c>
      <c r="E4" s="3" t="s">
        <v>2</v>
      </c>
      <c r="G4" s="3" t="s">
        <v>3</v>
      </c>
      <c r="H4" s="3" t="s">
        <v>3</v>
      </c>
      <c r="I4" s="6"/>
    </row>
    <row r="5" spans="2:15" ht="63" customHeight="1">
      <c r="B5" s="1" t="s">
        <v>7</v>
      </c>
      <c r="C5" s="1" t="s">
        <v>8</v>
      </c>
      <c r="D5" s="1" t="s">
        <v>4</v>
      </c>
      <c r="E5" s="1" t="s">
        <v>0</v>
      </c>
      <c r="F5" s="1" t="s">
        <v>5</v>
      </c>
      <c r="G5" s="1" t="s">
        <v>12</v>
      </c>
      <c r="H5" s="1" t="s">
        <v>6</v>
      </c>
      <c r="I5" s="8"/>
      <c r="J5" s="1" t="s">
        <v>9</v>
      </c>
      <c r="K5" s="8"/>
      <c r="L5" s="1" t="s">
        <v>10</v>
      </c>
      <c r="M5" s="8"/>
      <c r="N5" s="1" t="s">
        <v>13</v>
      </c>
      <c r="O5" s="1" t="s">
        <v>11</v>
      </c>
    </row>
    <row r="6" spans="2:15" ht="12.75">
      <c r="B6" s="2">
        <v>3200</v>
      </c>
      <c r="C6" s="2">
        <v>4800</v>
      </c>
      <c r="D6" s="2">
        <v>0</v>
      </c>
      <c r="E6" s="2">
        <v>90</v>
      </c>
      <c r="F6" s="4">
        <f>(E7-E6)/(D7-D6)</f>
        <v>-0.0016</v>
      </c>
      <c r="G6" s="2">
        <v>45</v>
      </c>
      <c r="H6" s="2">
        <v>5000</v>
      </c>
      <c r="I6" s="7">
        <f>VLOOKUP(ABS(B6-H6),D6:E11,2,TRUE)+VLOOKUP(ABS(B6-H6),D6:F11,3,TRUE)*(ABS(B6-H6)-VLOOKUP(ABS(B6-H6),D6:E11,1,TRUE))</f>
        <v>87.0677966101695</v>
      </c>
      <c r="J6" s="10">
        <f>IF(B6&gt;H6,-I6,I6)</f>
        <v>87.0677966101695</v>
      </c>
      <c r="K6" s="7">
        <f>VLOOKUP(ABS(C6),D6:E11,2,TRUE)+VLOOKUP(ABS(C6),D6:F11,3,TRUE)*(ABS(C6)-VLOOKUP(ABS(C6),D6:E11,1,TRUE))</f>
        <v>81.55555555555556</v>
      </c>
      <c r="L6" s="10">
        <f>IF(C6&gt;0,-K6,K6)</f>
        <v>-81.55555555555556</v>
      </c>
      <c r="M6" s="7">
        <f>180*ATAN((90-ABS(L6))/(90-ABS(J6)))/PI()</f>
        <v>70.85122904227453</v>
      </c>
      <c r="N6" s="5">
        <f>90-SQRT((90-ABS(J6))^2+(90-ABS(L6))^2)</f>
        <v>81.06095873739011</v>
      </c>
      <c r="O6" s="5">
        <f>IF(AND(J6&gt;0,I6&gt;0),G6+M6,IF(AND(J6&gt;0,I6&lt;0),G6-M6,IF(AND(J6&lt;0,I6&gt;0),G6+180-M6,IF(AND(J6&lt;0,I6&lt;0),G6+180+90-M6,0))))</f>
        <v>115.85122904227453</v>
      </c>
    </row>
    <row r="7" spans="4:7" ht="12.75">
      <c r="D7" s="2">
        <v>1250</v>
      </c>
      <c r="E7" s="2">
        <v>88</v>
      </c>
      <c r="F7" s="4">
        <f>(E8-E7)/(D8-D7)</f>
        <v>-0.001694915254237288</v>
      </c>
      <c r="G7" s="10"/>
    </row>
    <row r="8" spans="4:7" ht="12.75">
      <c r="D8" s="2">
        <v>2430</v>
      </c>
      <c r="E8" s="2">
        <v>86</v>
      </c>
      <c r="F8" s="4">
        <f>(E9-E8)/(D9-D8)</f>
        <v>-0.001694915254237288</v>
      </c>
      <c r="G8" s="9"/>
    </row>
    <row r="9" spans="4:7" ht="12.75">
      <c r="D9" s="2">
        <v>3610</v>
      </c>
      <c r="E9" s="2">
        <v>84</v>
      </c>
      <c r="F9" s="4">
        <f>(E10-E9)/(D10-D9)</f>
        <v>-0.00202020202020202</v>
      </c>
      <c r="G9" s="9"/>
    </row>
    <row r="10" spans="4:7" ht="12.75">
      <c r="D10" s="2">
        <v>4600</v>
      </c>
      <c r="E10" s="2">
        <v>82</v>
      </c>
      <c r="F10" s="4">
        <f>(E11-E10)/(D11-D10)</f>
        <v>-0.0022222222222222222</v>
      </c>
      <c r="G10" s="9"/>
    </row>
    <row r="11" spans="4:7" ht="12.75">
      <c r="D11" s="2">
        <v>5500</v>
      </c>
      <c r="E11" s="2">
        <v>80</v>
      </c>
      <c r="F11" s="4">
        <f>2*F10-F9</f>
        <v>-0.0024242424242424242</v>
      </c>
      <c r="G11" s="9"/>
    </row>
    <row r="12" ht="12.75">
      <c r="G12" s="9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2010-05-15T22:14:47Z</dcterms:created>
  <dcterms:modified xsi:type="dcterms:W3CDTF">2013-06-30T03:08:06Z</dcterms:modified>
  <cp:category/>
  <cp:version/>
  <cp:contentType/>
  <cp:contentStatus/>
</cp:coreProperties>
</file>